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1"/>
  </bookViews>
  <sheets>
    <sheet name="Seen" sheetId="1" r:id="rId1"/>
    <sheet name="Estimates" sheetId="2" r:id="rId2"/>
    <sheet name="Density" sheetId="3" r:id="rId3"/>
    <sheet name="Groups" sheetId="4" r:id="rId4"/>
  </sheets>
  <definedNames/>
  <calcPr fullCalcOnLoad="1"/>
</workbook>
</file>

<file path=xl/sharedStrings.xml><?xml version="1.0" encoding="utf-8"?>
<sst xmlns="http://schemas.openxmlformats.org/spreadsheetml/2006/main" count="62" uniqueCount="25">
  <si>
    <t>Gemsbok</t>
  </si>
  <si>
    <t>Giraffe</t>
  </si>
  <si>
    <t>Jackal</t>
  </si>
  <si>
    <t>Kudu</t>
  </si>
  <si>
    <t>Ostrich</t>
  </si>
  <si>
    <t>Springbok</t>
  </si>
  <si>
    <t>Steenbok</t>
  </si>
  <si>
    <t>Zebra</t>
  </si>
  <si>
    <t>Total</t>
  </si>
  <si>
    <t>Klipspringer</t>
  </si>
  <si>
    <t>Correction</t>
  </si>
  <si>
    <t>km</t>
  </si>
  <si>
    <t>Total pop</t>
  </si>
  <si>
    <t>Species Correction</t>
  </si>
  <si>
    <t>Routes</t>
  </si>
  <si>
    <t>animals seen per 100km</t>
  </si>
  <si>
    <t>Groups</t>
  </si>
  <si>
    <t>GROUPS</t>
  </si>
  <si>
    <t>SEEN</t>
  </si>
  <si>
    <t>ESTIMATES</t>
  </si>
  <si>
    <t>DENSITY</t>
  </si>
  <si>
    <t>per 10,000ha</t>
  </si>
  <si>
    <t>Duiker</t>
  </si>
  <si>
    <t>Growth</t>
  </si>
  <si>
    <t>Extra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</si>
</sst>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1" fontId="0" fillId="0" borderId="21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9" fontId="1" fillId="0" borderId="0" xfId="57" applyFont="1" applyAlignment="1">
      <alignment/>
    </xf>
    <xf numFmtId="174" fontId="0" fillId="0" borderId="0" xfId="42" applyNumberFormat="1" applyFont="1" applyAlignment="1">
      <alignment/>
    </xf>
    <xf numFmtId="0" fontId="1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74" fontId="1" fillId="0" borderId="14" xfId="42" applyNumberFormat="1" applyFont="1" applyBorder="1" applyAlignment="1">
      <alignment/>
    </xf>
    <xf numFmtId="174" fontId="1" fillId="0" borderId="15" xfId="42" applyNumberFormat="1" applyFont="1" applyBorder="1" applyAlignment="1">
      <alignment/>
    </xf>
    <xf numFmtId="0" fontId="3" fillId="0" borderId="21" xfId="0" applyFont="1" applyBorder="1" applyAlignment="1">
      <alignment/>
    </xf>
    <xf numFmtId="174" fontId="1" fillId="0" borderId="13" xfId="42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174" fontId="0" fillId="0" borderId="26" xfId="0" applyNumberFormat="1" applyBorder="1" applyAlignment="1">
      <alignment/>
    </xf>
    <xf numFmtId="0" fontId="3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191" zoomScaleNormal="191" zoomScalePageLayoutView="0" workbookViewId="0" topLeftCell="A1">
      <selection activeCell="B4" sqref="B4"/>
    </sheetView>
  </sheetViews>
  <sheetFormatPr defaultColWidth="9.140625" defaultRowHeight="12.75"/>
  <cols>
    <col min="1" max="1" width="11.8515625" style="1" customWidth="1"/>
    <col min="2" max="8" width="7.140625" style="0" customWidth="1"/>
  </cols>
  <sheetData>
    <row r="1" ht="24" thickBot="1">
      <c r="A1" s="36" t="s">
        <v>18</v>
      </c>
    </row>
    <row r="2" spans="2:8" ht="16.5" thickBot="1">
      <c r="B2" s="61" t="s">
        <v>14</v>
      </c>
      <c r="C2" s="62"/>
      <c r="D2" s="62"/>
      <c r="E2" s="62"/>
      <c r="F2" s="62"/>
      <c r="G2" s="62"/>
      <c r="H2" s="63"/>
    </row>
    <row r="3" spans="2:9" s="2" customFormat="1" ht="16.5" thickBot="1">
      <c r="B3" s="42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4">
        <v>7</v>
      </c>
      <c r="I3" s="7" t="s">
        <v>8</v>
      </c>
    </row>
    <row r="4" spans="1:9" ht="12.75">
      <c r="A4" s="32" t="s">
        <v>0</v>
      </c>
      <c r="B4" s="13">
        <v>3</v>
      </c>
      <c r="C4" s="13"/>
      <c r="D4" s="13">
        <v>21</v>
      </c>
      <c r="E4" s="13">
        <v>11</v>
      </c>
      <c r="F4" s="13"/>
      <c r="G4" s="13"/>
      <c r="H4" s="14">
        <v>3</v>
      </c>
      <c r="I4" s="14">
        <f aca="true" t="shared" si="0" ref="I4:I13">SUM(B4:H4)</f>
        <v>38</v>
      </c>
    </row>
    <row r="5" spans="1:9" ht="12.75">
      <c r="A5" s="33" t="s">
        <v>1</v>
      </c>
      <c r="B5" s="3"/>
      <c r="C5" s="3"/>
      <c r="D5" s="3"/>
      <c r="E5" s="3"/>
      <c r="F5" s="3"/>
      <c r="G5" s="3"/>
      <c r="H5" s="4"/>
      <c r="I5" s="4">
        <f t="shared" si="0"/>
        <v>0</v>
      </c>
    </row>
    <row r="6" spans="1:9" ht="12.75">
      <c r="A6" s="33" t="s">
        <v>2</v>
      </c>
      <c r="B6" s="3"/>
      <c r="C6" s="3"/>
      <c r="D6" s="3"/>
      <c r="E6" s="3"/>
      <c r="F6" s="3"/>
      <c r="G6" s="3"/>
      <c r="H6" s="4"/>
      <c r="I6" s="4">
        <f t="shared" si="0"/>
        <v>0</v>
      </c>
    </row>
    <row r="7" spans="1:9" ht="12.75">
      <c r="A7" s="33" t="s">
        <v>9</v>
      </c>
      <c r="B7" s="3"/>
      <c r="C7" s="3">
        <v>2</v>
      </c>
      <c r="D7" s="3"/>
      <c r="E7" s="3"/>
      <c r="F7" s="3">
        <v>9</v>
      </c>
      <c r="G7" s="3">
        <v>3</v>
      </c>
      <c r="H7" s="4">
        <v>2</v>
      </c>
      <c r="I7" s="4">
        <f t="shared" si="0"/>
        <v>16</v>
      </c>
    </row>
    <row r="8" spans="1:9" ht="12.75">
      <c r="A8" s="33" t="s">
        <v>3</v>
      </c>
      <c r="B8" s="3">
        <v>1</v>
      </c>
      <c r="C8" s="3">
        <v>20</v>
      </c>
      <c r="D8" s="3">
        <v>37</v>
      </c>
      <c r="E8" s="3">
        <v>1</v>
      </c>
      <c r="F8" s="37">
        <v>9</v>
      </c>
      <c r="G8" s="37">
        <v>13</v>
      </c>
      <c r="H8" s="4">
        <v>13</v>
      </c>
      <c r="I8" s="4">
        <f t="shared" si="0"/>
        <v>94</v>
      </c>
    </row>
    <row r="9" spans="1:9" ht="12.75">
      <c r="A9" s="33" t="s">
        <v>4</v>
      </c>
      <c r="B9" s="3">
        <v>11</v>
      </c>
      <c r="C9" s="3"/>
      <c r="D9" s="3">
        <v>8</v>
      </c>
      <c r="E9" s="3"/>
      <c r="F9" s="3">
        <v>1</v>
      </c>
      <c r="G9" s="3">
        <v>32</v>
      </c>
      <c r="H9" s="4"/>
      <c r="I9" s="4">
        <f t="shared" si="0"/>
        <v>52</v>
      </c>
    </row>
    <row r="10" spans="1:9" ht="12.75">
      <c r="A10" s="33" t="s">
        <v>5</v>
      </c>
      <c r="B10" s="3">
        <v>84</v>
      </c>
      <c r="C10" s="3">
        <v>21</v>
      </c>
      <c r="D10" s="3">
        <v>158</v>
      </c>
      <c r="E10" s="3">
        <v>138</v>
      </c>
      <c r="F10" s="37">
        <v>29</v>
      </c>
      <c r="G10" s="37">
        <v>28</v>
      </c>
      <c r="H10" s="4"/>
      <c r="I10" s="4">
        <f t="shared" si="0"/>
        <v>458</v>
      </c>
    </row>
    <row r="11" spans="1:9" ht="12.75">
      <c r="A11" s="33" t="s">
        <v>6</v>
      </c>
      <c r="B11" s="3">
        <v>2</v>
      </c>
      <c r="C11" s="3">
        <v>1</v>
      </c>
      <c r="D11" s="3">
        <v>1</v>
      </c>
      <c r="E11" s="3">
        <v>11</v>
      </c>
      <c r="F11" s="37">
        <v>1</v>
      </c>
      <c r="G11" s="37">
        <v>2</v>
      </c>
      <c r="H11" s="4">
        <v>2</v>
      </c>
      <c r="I11" s="4">
        <f t="shared" si="0"/>
        <v>20</v>
      </c>
    </row>
    <row r="12" spans="1:9" ht="12.75">
      <c r="A12" s="33" t="s">
        <v>7</v>
      </c>
      <c r="B12" s="3"/>
      <c r="C12" s="3"/>
      <c r="D12" s="3"/>
      <c r="E12" s="3"/>
      <c r="F12" s="3">
        <v>4</v>
      </c>
      <c r="G12" s="3">
        <v>6</v>
      </c>
      <c r="H12" s="4"/>
      <c r="I12" s="4">
        <f t="shared" si="0"/>
        <v>10</v>
      </c>
    </row>
    <row r="13" spans="1:9" ht="13.5" thickBot="1">
      <c r="A13" s="34" t="s">
        <v>22</v>
      </c>
      <c r="B13" s="5"/>
      <c r="C13" s="5"/>
      <c r="D13" s="5"/>
      <c r="E13" s="5"/>
      <c r="F13" s="5"/>
      <c r="G13" s="5"/>
      <c r="H13" s="6">
        <v>3</v>
      </c>
      <c r="I13" s="6">
        <f t="shared" si="0"/>
        <v>3</v>
      </c>
    </row>
    <row r="14" spans="2:8" ht="12.75">
      <c r="B14">
        <f>SUM(B4:B13)</f>
        <v>101</v>
      </c>
      <c r="C14">
        <f aca="true" t="shared" si="1" ref="C14:H14">SUM(C4:C13)</f>
        <v>44</v>
      </c>
      <c r="D14">
        <f t="shared" si="1"/>
        <v>225</v>
      </c>
      <c r="E14">
        <f t="shared" si="1"/>
        <v>161</v>
      </c>
      <c r="F14">
        <f t="shared" si="1"/>
        <v>53</v>
      </c>
      <c r="G14">
        <f t="shared" si="1"/>
        <v>84</v>
      </c>
      <c r="H14">
        <f t="shared" si="1"/>
        <v>23</v>
      </c>
    </row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39" zoomScaleNormal="139" zoomScalePageLayoutView="0" workbookViewId="0" topLeftCell="A3">
      <selection activeCell="K8" sqref="K8"/>
    </sheetView>
  </sheetViews>
  <sheetFormatPr defaultColWidth="9.140625" defaultRowHeight="12.75"/>
  <cols>
    <col min="1" max="1" width="12.8515625" style="1" customWidth="1"/>
    <col min="2" max="8" width="6.00390625" style="0" customWidth="1"/>
    <col min="9" max="9" width="8.00390625" style="0" customWidth="1"/>
    <col min="10" max="10" width="9.00390625" style="0" customWidth="1"/>
    <col min="11" max="11" width="8.421875" style="0" customWidth="1"/>
    <col min="12" max="12" width="8.00390625" style="0" customWidth="1"/>
    <col min="13" max="13" width="3.7109375" style="0" customWidth="1"/>
    <col min="14" max="14" width="6.421875" style="0" customWidth="1"/>
  </cols>
  <sheetData>
    <row r="1" ht="24" thickBot="1">
      <c r="A1" s="36" t="s">
        <v>19</v>
      </c>
    </row>
    <row r="2" spans="2:8" ht="18.75" thickBot="1">
      <c r="B2" s="71" t="s">
        <v>14</v>
      </c>
      <c r="C2" s="72"/>
      <c r="D2" s="72"/>
      <c r="E2" s="72"/>
      <c r="F2" s="72"/>
      <c r="G2" s="72"/>
      <c r="H2" s="73"/>
    </row>
    <row r="3" spans="2:12" s="2" customFormat="1" ht="18" customHeight="1">
      <c r="B3" s="26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8">
        <v>7</v>
      </c>
      <c r="I3" s="67" t="s">
        <v>8</v>
      </c>
      <c r="J3" s="65" t="s">
        <v>13</v>
      </c>
      <c r="K3" s="69" t="s">
        <v>12</v>
      </c>
      <c r="L3" s="64" t="s">
        <v>21</v>
      </c>
    </row>
    <row r="4" spans="1:14" s="2" customFormat="1" ht="16.5" thickBot="1">
      <c r="A4" s="11" t="s">
        <v>10</v>
      </c>
      <c r="B4" s="10">
        <v>2.7</v>
      </c>
      <c r="C4" s="11">
        <v>2.4</v>
      </c>
      <c r="D4" s="11">
        <v>2</v>
      </c>
      <c r="E4" s="11">
        <v>2.2</v>
      </c>
      <c r="F4" s="11">
        <v>2.9</v>
      </c>
      <c r="G4" s="11">
        <v>2.5</v>
      </c>
      <c r="H4" s="12">
        <v>3.3</v>
      </c>
      <c r="I4" s="68"/>
      <c r="J4" s="66"/>
      <c r="K4" s="70"/>
      <c r="L4" s="64"/>
      <c r="N4" s="38" t="s">
        <v>16</v>
      </c>
    </row>
    <row r="5" spans="1:14" ht="12.75">
      <c r="A5" s="32" t="s">
        <v>0</v>
      </c>
      <c r="B5" s="16">
        <f>+$B$4*Seen!B4</f>
        <v>8.100000000000001</v>
      </c>
      <c r="C5" s="17">
        <f>+$C$4*Seen!C4</f>
        <v>0</v>
      </c>
      <c r="D5" s="17">
        <f>+$D$4*Seen!D4</f>
        <v>42</v>
      </c>
      <c r="E5" s="17">
        <f>+$E$4*Seen!E4</f>
        <v>24.200000000000003</v>
      </c>
      <c r="F5" s="17">
        <f>+$F$4*Seen!F4</f>
        <v>0</v>
      </c>
      <c r="G5" s="17">
        <f>+$G$4*Seen!G4</f>
        <v>0</v>
      </c>
      <c r="H5" s="17">
        <f>+$H$4*Seen!H4</f>
        <v>9.899999999999999</v>
      </c>
      <c r="I5" s="16">
        <f aca="true" t="shared" si="0" ref="I5:I14">SUM(B5:H5)</f>
        <v>84.20000000000002</v>
      </c>
      <c r="J5" s="47">
        <v>2.4</v>
      </c>
      <c r="K5" s="48">
        <f>+I5*J5</f>
        <v>202.08000000000004</v>
      </c>
      <c r="L5" s="59">
        <f>+K5/10</f>
        <v>20.208000000000006</v>
      </c>
      <c r="N5" s="60">
        <f>+Groups!I4</f>
        <v>10</v>
      </c>
    </row>
    <row r="6" spans="1:14" ht="12.75">
      <c r="A6" s="33" t="s">
        <v>1</v>
      </c>
      <c r="B6" s="18">
        <f>+$B$4*Seen!B5</f>
        <v>0</v>
      </c>
      <c r="C6" s="19">
        <f>+$C$4*Seen!C5</f>
        <v>0</v>
      </c>
      <c r="D6" s="19">
        <f>+$D$4*Seen!D5</f>
        <v>0</v>
      </c>
      <c r="E6" s="19">
        <f>+$E$4*Seen!E5</f>
        <v>0</v>
      </c>
      <c r="F6" s="19">
        <f>+$F$4*Seen!F5</f>
        <v>0</v>
      </c>
      <c r="G6" s="19">
        <f>+$G$4*Seen!G5</f>
        <v>0</v>
      </c>
      <c r="H6" s="19">
        <f>+$H$4*Seen!H5</f>
        <v>0</v>
      </c>
      <c r="I6" s="18">
        <f t="shared" si="0"/>
        <v>0</v>
      </c>
      <c r="J6" s="25"/>
      <c r="K6" s="45">
        <f aca="true" t="shared" si="1" ref="K6:K14">+I6*J6</f>
        <v>0</v>
      </c>
      <c r="L6" s="59">
        <f aca="true" t="shared" si="2" ref="L6:L14">+K6/10</f>
        <v>0</v>
      </c>
      <c r="N6" s="60">
        <f>+Groups!I5</f>
        <v>0</v>
      </c>
    </row>
    <row r="7" spans="1:14" ht="12.75">
      <c r="A7" s="33" t="s">
        <v>2</v>
      </c>
      <c r="B7" s="18">
        <f>+$B$4*Seen!B6</f>
        <v>0</v>
      </c>
      <c r="C7" s="19">
        <f>+$C$4*Seen!C6</f>
        <v>0</v>
      </c>
      <c r="D7" s="19">
        <f>+$D$4*Seen!D6</f>
        <v>0</v>
      </c>
      <c r="E7" s="19">
        <f>+$E$4*Seen!E6</f>
        <v>0</v>
      </c>
      <c r="F7" s="19">
        <f>+$F$4*Seen!F6</f>
        <v>0</v>
      </c>
      <c r="G7" s="19">
        <f>+$G$4*Seen!G6</f>
        <v>0</v>
      </c>
      <c r="H7" s="19">
        <f>+$H$4*Seen!H6</f>
        <v>0</v>
      </c>
      <c r="I7" s="18">
        <f t="shared" si="0"/>
        <v>0</v>
      </c>
      <c r="J7" s="25"/>
      <c r="K7" s="45">
        <f t="shared" si="1"/>
        <v>0</v>
      </c>
      <c r="L7" s="59">
        <f t="shared" si="2"/>
        <v>0</v>
      </c>
      <c r="N7" s="60">
        <f>+Groups!I6</f>
        <v>0</v>
      </c>
    </row>
    <row r="8" spans="1:14" ht="12.75">
      <c r="A8" s="33" t="s">
        <v>9</v>
      </c>
      <c r="B8" s="18">
        <f>+$B$4*Seen!B7</f>
        <v>0</v>
      </c>
      <c r="C8" s="19">
        <f>+$C$4*Seen!C7</f>
        <v>4.8</v>
      </c>
      <c r="D8" s="19">
        <f>+$D$4*Seen!D7</f>
        <v>0</v>
      </c>
      <c r="E8" s="19">
        <f>+$E$4*Seen!E7</f>
        <v>0</v>
      </c>
      <c r="F8" s="19">
        <f>+$F$4*Seen!F7</f>
        <v>26.099999999999998</v>
      </c>
      <c r="G8" s="19">
        <f>+$G$4*Seen!G7</f>
        <v>7.5</v>
      </c>
      <c r="H8" s="19">
        <f>+$H$4*Seen!H7</f>
        <v>6.6</v>
      </c>
      <c r="I8" s="18">
        <f t="shared" si="0"/>
        <v>45</v>
      </c>
      <c r="J8" s="25">
        <v>5</v>
      </c>
      <c r="K8" s="45">
        <f t="shared" si="1"/>
        <v>225</v>
      </c>
      <c r="L8" s="59">
        <f t="shared" si="2"/>
        <v>22.5</v>
      </c>
      <c r="N8" s="60">
        <f>+Groups!I7</f>
        <v>6</v>
      </c>
    </row>
    <row r="9" spans="1:14" ht="12.75">
      <c r="A9" s="33" t="s">
        <v>3</v>
      </c>
      <c r="B9" s="18">
        <f>+$B$4*Seen!B8</f>
        <v>2.7</v>
      </c>
      <c r="C9" s="19">
        <f>+$C$4*Seen!C8</f>
        <v>48</v>
      </c>
      <c r="D9" s="19">
        <f>+$D$4*Seen!D8</f>
        <v>74</v>
      </c>
      <c r="E9" s="19">
        <f>+$E$4*Seen!E8</f>
        <v>2.2</v>
      </c>
      <c r="F9" s="19">
        <f>+$F$4*Seen!F8</f>
        <v>26.099999999999998</v>
      </c>
      <c r="G9" s="19">
        <f>+$G$4*Seen!G8</f>
        <v>32.5</v>
      </c>
      <c r="H9" s="19">
        <f>+$H$4*Seen!H8</f>
        <v>42.9</v>
      </c>
      <c r="I9" s="18">
        <f t="shared" si="0"/>
        <v>228.4</v>
      </c>
      <c r="J9" s="25">
        <v>2.6</v>
      </c>
      <c r="K9" s="45">
        <f t="shared" si="1"/>
        <v>593.84</v>
      </c>
      <c r="L9" s="59">
        <f t="shared" si="2"/>
        <v>59.384</v>
      </c>
      <c r="N9" s="60">
        <f>+Groups!I8</f>
        <v>31</v>
      </c>
    </row>
    <row r="10" spans="1:14" ht="12.75">
      <c r="A10" s="33" t="s">
        <v>4</v>
      </c>
      <c r="B10" s="18">
        <f>+$B$4*Seen!B9</f>
        <v>29.700000000000003</v>
      </c>
      <c r="C10" s="19">
        <f>+$C$4*Seen!C9</f>
        <v>0</v>
      </c>
      <c r="D10" s="19">
        <f>+$D$4*Seen!D9</f>
        <v>16</v>
      </c>
      <c r="E10" s="19">
        <f>+$E$4*Seen!E9</f>
        <v>0</v>
      </c>
      <c r="F10" s="19">
        <f>+$F$4*Seen!F9</f>
        <v>2.9</v>
      </c>
      <c r="G10" s="19">
        <f>+$G$4*Seen!G9</f>
        <v>80</v>
      </c>
      <c r="H10" s="19">
        <f>+$H$4*Seen!H9</f>
        <v>0</v>
      </c>
      <c r="I10" s="18">
        <f t="shared" si="0"/>
        <v>128.6</v>
      </c>
      <c r="J10" s="25">
        <v>2.1</v>
      </c>
      <c r="K10" s="45">
        <f t="shared" si="1"/>
        <v>270.06</v>
      </c>
      <c r="L10" s="59">
        <f t="shared" si="2"/>
        <v>27.006</v>
      </c>
      <c r="N10" s="60">
        <f>+Groups!I9</f>
        <v>8</v>
      </c>
    </row>
    <row r="11" spans="1:14" ht="12.75">
      <c r="A11" s="33" t="s">
        <v>5</v>
      </c>
      <c r="B11" s="18">
        <f>+$B$4*Seen!B10</f>
        <v>226.8</v>
      </c>
      <c r="C11" s="19">
        <f>+$C$4*Seen!C10</f>
        <v>50.4</v>
      </c>
      <c r="D11" s="19">
        <f>+$D$4*Seen!D10</f>
        <v>316</v>
      </c>
      <c r="E11" s="19">
        <f>+$E$4*Seen!E10</f>
        <v>303.6</v>
      </c>
      <c r="F11" s="19">
        <f>+$F$4*Seen!F10</f>
        <v>84.1</v>
      </c>
      <c r="G11" s="19">
        <f>+$G$4*Seen!G10</f>
        <v>70</v>
      </c>
      <c r="H11" s="19">
        <f>+$H$4*Seen!H10</f>
        <v>0</v>
      </c>
      <c r="I11" s="18">
        <f t="shared" si="0"/>
        <v>1050.9</v>
      </c>
      <c r="J11" s="25">
        <v>2.9</v>
      </c>
      <c r="K11" s="45">
        <f t="shared" si="1"/>
        <v>3047.61</v>
      </c>
      <c r="L11" s="59">
        <f t="shared" si="2"/>
        <v>304.761</v>
      </c>
      <c r="N11" s="60">
        <f>+Groups!I10</f>
        <v>99</v>
      </c>
    </row>
    <row r="12" spans="1:14" ht="12.75">
      <c r="A12" s="33" t="s">
        <v>6</v>
      </c>
      <c r="B12" s="18">
        <f>+$B$4*Seen!B11</f>
        <v>5.4</v>
      </c>
      <c r="C12" s="19">
        <f>+$C$4*Seen!C11</f>
        <v>2.4</v>
      </c>
      <c r="D12" s="19">
        <f>+$D$4*Seen!D11</f>
        <v>2</v>
      </c>
      <c r="E12" s="19">
        <f>+$E$4*Seen!E11</f>
        <v>24.200000000000003</v>
      </c>
      <c r="F12" s="19">
        <f>+$F$4*Seen!F11</f>
        <v>2.9</v>
      </c>
      <c r="G12" s="19">
        <f>+$G$4*Seen!G11</f>
        <v>5</v>
      </c>
      <c r="H12" s="19">
        <f>+$H$4*Seen!H11</f>
        <v>6.6</v>
      </c>
      <c r="I12" s="18">
        <f t="shared" si="0"/>
        <v>48.5</v>
      </c>
      <c r="J12" s="25">
        <v>10</v>
      </c>
      <c r="K12" s="45">
        <f t="shared" si="1"/>
        <v>485</v>
      </c>
      <c r="L12" s="59">
        <f t="shared" si="2"/>
        <v>48.5</v>
      </c>
      <c r="N12" s="60">
        <f>+Groups!I11</f>
        <v>16</v>
      </c>
    </row>
    <row r="13" spans="1:14" ht="12.75">
      <c r="A13" s="33" t="s">
        <v>7</v>
      </c>
      <c r="B13" s="18">
        <f>+$B$4*Seen!B12</f>
        <v>0</v>
      </c>
      <c r="C13" s="19">
        <f>+$C$4*Seen!C12</f>
        <v>0</v>
      </c>
      <c r="D13" s="19">
        <f>+$D$4*Seen!D12</f>
        <v>0</v>
      </c>
      <c r="E13" s="19">
        <f>+$E$4*Seen!E12</f>
        <v>0</v>
      </c>
      <c r="F13" s="19">
        <f>+$F$4*Seen!F12</f>
        <v>11.6</v>
      </c>
      <c r="G13" s="19">
        <f>+$G$4*Seen!G12</f>
        <v>15</v>
      </c>
      <c r="H13" s="19">
        <f>+$H$4*Seen!H12</f>
        <v>0</v>
      </c>
      <c r="I13" s="18">
        <f t="shared" si="0"/>
        <v>26.6</v>
      </c>
      <c r="J13" s="25">
        <v>2</v>
      </c>
      <c r="K13" s="45">
        <f t="shared" si="1"/>
        <v>53.2</v>
      </c>
      <c r="L13" s="59">
        <f t="shared" si="2"/>
        <v>5.32</v>
      </c>
      <c r="N13" s="60">
        <f>+Groups!I12</f>
        <v>3</v>
      </c>
    </row>
    <row r="14" spans="1:14" ht="13.5" thickBot="1">
      <c r="A14" s="34" t="s">
        <v>22</v>
      </c>
      <c r="B14" s="20">
        <f>+$B$4*Seen!B13</f>
        <v>0</v>
      </c>
      <c r="C14" s="21">
        <f>+$C$4*Seen!C13</f>
        <v>0</v>
      </c>
      <c r="D14" s="21">
        <f>+$D$4*Seen!D13</f>
        <v>0</v>
      </c>
      <c r="E14" s="21">
        <f>+$E$4*Seen!E13</f>
        <v>0</v>
      </c>
      <c r="F14" s="21">
        <f>+$F$4*Seen!F13</f>
        <v>0</v>
      </c>
      <c r="G14" s="21">
        <f>+$G$4*Seen!G13</f>
        <v>0</v>
      </c>
      <c r="H14" s="21">
        <f>+$H$4*Seen!H13</f>
        <v>9.899999999999999</v>
      </c>
      <c r="I14" s="20">
        <f t="shared" si="0"/>
        <v>9.899999999999999</v>
      </c>
      <c r="J14" s="56">
        <v>3</v>
      </c>
      <c r="K14" s="46">
        <f t="shared" si="1"/>
        <v>29.699999999999996</v>
      </c>
      <c r="L14" s="59">
        <f t="shared" si="2"/>
        <v>2.9699999999999998</v>
      </c>
      <c r="N14" s="60">
        <f>+Groups!I13</f>
        <v>3</v>
      </c>
    </row>
    <row r="17" ht="39.75" customHeight="1"/>
    <row r="19" spans="1:8" ht="12.75">
      <c r="A19" s="1" t="s">
        <v>0</v>
      </c>
      <c r="C19" s="1">
        <v>1999</v>
      </c>
      <c r="D19" s="1">
        <v>2000</v>
      </c>
      <c r="E19" s="1">
        <v>2001</v>
      </c>
      <c r="F19" s="1">
        <v>2002</v>
      </c>
      <c r="G19" s="1">
        <v>2003</v>
      </c>
      <c r="H19" s="1">
        <v>2004</v>
      </c>
    </row>
    <row r="20" spans="1:8" ht="12.75">
      <c r="A20" s="58" t="s">
        <v>23</v>
      </c>
      <c r="B20" s="39">
        <v>0.25</v>
      </c>
      <c r="C20" s="40">
        <f>+C21+B21</f>
        <v>39</v>
      </c>
      <c r="D20" s="40">
        <f>C20+(C20*$B$20)</f>
        <v>48.75</v>
      </c>
      <c r="E20" s="40">
        <f>D20+(D20*$B$20)</f>
        <v>60.9375</v>
      </c>
      <c r="F20" s="40">
        <f>E20+(E20*$B$20)</f>
        <v>76.171875</v>
      </c>
      <c r="G20" s="40">
        <f>F20+(F20*$B$20)+F21</f>
        <v>139.21484375</v>
      </c>
      <c r="H20" s="40">
        <f>G20+(G20*$B$20)+G21</f>
        <v>194.0185546875</v>
      </c>
    </row>
    <row r="21" spans="1:7" ht="12.75">
      <c r="A21" s="58" t="s">
        <v>24</v>
      </c>
      <c r="B21" s="41">
        <v>10</v>
      </c>
      <c r="C21">
        <v>29</v>
      </c>
      <c r="F21">
        <v>44</v>
      </c>
      <c r="G21">
        <v>20</v>
      </c>
    </row>
    <row r="24" spans="1:9" ht="12.75">
      <c r="A24" s="1" t="s">
        <v>5</v>
      </c>
      <c r="B24" s="1">
        <v>1996</v>
      </c>
      <c r="C24" s="1">
        <v>1997</v>
      </c>
      <c r="D24" s="1">
        <v>1998</v>
      </c>
      <c r="E24" s="1">
        <v>1999</v>
      </c>
      <c r="F24" s="1">
        <v>2000</v>
      </c>
      <c r="G24" s="1">
        <v>2001</v>
      </c>
      <c r="H24" s="1">
        <v>2002</v>
      </c>
      <c r="I24" s="1">
        <v>2003</v>
      </c>
    </row>
    <row r="25" spans="1:9" ht="12.75">
      <c r="A25" s="39">
        <v>0.25</v>
      </c>
      <c r="B25" s="40"/>
      <c r="C25" s="40">
        <v>150</v>
      </c>
      <c r="D25" s="40">
        <f aca="true" t="shared" si="3" ref="D25:I27">C25+(C25*$B$20)</f>
        <v>187.5</v>
      </c>
      <c r="E25" s="40">
        <f t="shared" si="3"/>
        <v>234.375</v>
      </c>
      <c r="F25" s="40">
        <f t="shared" si="3"/>
        <v>292.96875</v>
      </c>
      <c r="G25" s="40">
        <f t="shared" si="3"/>
        <v>366.2109375</v>
      </c>
      <c r="H25" s="40">
        <f t="shared" si="3"/>
        <v>457.763671875</v>
      </c>
      <c r="I25" s="40">
        <f t="shared" si="3"/>
        <v>572.20458984375</v>
      </c>
    </row>
    <row r="26" spans="3:9" ht="12.75">
      <c r="C26" s="40">
        <v>60</v>
      </c>
      <c r="D26" s="40">
        <f t="shared" si="3"/>
        <v>75</v>
      </c>
      <c r="E26" s="40">
        <f t="shared" si="3"/>
        <v>93.75</v>
      </c>
      <c r="F26" s="40">
        <f t="shared" si="3"/>
        <v>117.1875</v>
      </c>
      <c r="G26" s="40">
        <f t="shared" si="3"/>
        <v>146.484375</v>
      </c>
      <c r="H26" s="40">
        <f t="shared" si="3"/>
        <v>183.10546875</v>
      </c>
      <c r="I26" s="40">
        <f t="shared" si="3"/>
        <v>228.8818359375</v>
      </c>
    </row>
    <row r="27" spans="1:9" ht="12.75">
      <c r="A27" s="41"/>
      <c r="C27" s="40">
        <v>120</v>
      </c>
      <c r="D27" s="40">
        <f t="shared" si="3"/>
        <v>150</v>
      </c>
      <c r="E27" s="40">
        <f t="shared" si="3"/>
        <v>187.5</v>
      </c>
      <c r="F27" s="40">
        <f t="shared" si="3"/>
        <v>234.375</v>
      </c>
      <c r="G27" s="40">
        <f t="shared" si="3"/>
        <v>292.96875</v>
      </c>
      <c r="H27" s="40">
        <f t="shared" si="3"/>
        <v>366.2109375</v>
      </c>
      <c r="I27" s="40">
        <f t="shared" si="3"/>
        <v>457.763671875</v>
      </c>
    </row>
    <row r="28" ht="13.5" thickBot="1">
      <c r="I28" s="57">
        <f>SUM(I25:I27)</f>
        <v>1258.85009765625</v>
      </c>
    </row>
    <row r="29" ht="13.5" thickTop="1"/>
  </sheetData>
  <sheetProtection/>
  <mergeCells count="5">
    <mergeCell ref="L3:L4"/>
    <mergeCell ref="J3:J4"/>
    <mergeCell ref="I3:I4"/>
    <mergeCell ref="K3:K4"/>
    <mergeCell ref="B2:H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="157" zoomScaleNormal="157" zoomScalePageLayoutView="0" workbookViewId="0" topLeftCell="A1">
      <selection activeCell="I5" sqref="I5"/>
    </sheetView>
  </sheetViews>
  <sheetFormatPr defaultColWidth="9.140625" defaultRowHeight="12.75"/>
  <cols>
    <col min="1" max="1" width="12.8515625" style="1" customWidth="1"/>
    <col min="2" max="8" width="7.8515625" style="0" customWidth="1"/>
    <col min="9" max="9" width="10.421875" style="0" customWidth="1"/>
  </cols>
  <sheetData>
    <row r="1" ht="23.25">
      <c r="A1" s="36" t="s">
        <v>20</v>
      </c>
    </row>
    <row r="2" ht="13.5" thickBot="1">
      <c r="B2" t="s">
        <v>15</v>
      </c>
    </row>
    <row r="3" spans="2:9" s="2" customFormat="1" ht="24.75" customHeight="1">
      <c r="B3" s="22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4">
        <v>7</v>
      </c>
      <c r="I3" s="7" t="s">
        <v>8</v>
      </c>
    </row>
    <row r="4" spans="1:10" s="2" customFormat="1" ht="21.75" customHeight="1" thickBot="1">
      <c r="A4" s="35"/>
      <c r="B4" s="52">
        <v>47</v>
      </c>
      <c r="C4" s="53">
        <v>60</v>
      </c>
      <c r="D4" s="53">
        <v>55</v>
      </c>
      <c r="E4" s="53">
        <v>49</v>
      </c>
      <c r="F4" s="53">
        <v>37</v>
      </c>
      <c r="G4" s="53">
        <v>41</v>
      </c>
      <c r="H4" s="54">
        <v>28</v>
      </c>
      <c r="I4" s="55">
        <f>SUM(B4:H4)</f>
        <v>317</v>
      </c>
      <c r="J4" s="2" t="s">
        <v>11</v>
      </c>
    </row>
    <row r="5" spans="1:9" ht="12.75">
      <c r="A5" s="32" t="s">
        <v>0</v>
      </c>
      <c r="B5" s="17">
        <f>Seen!B4/$B$4*100</f>
        <v>6.382978723404255</v>
      </c>
      <c r="C5" s="17">
        <f>Seen!C4/$C$4*100</f>
        <v>0</v>
      </c>
      <c r="D5" s="17">
        <f>Seen!D4/$D$4*100</f>
        <v>38.18181818181819</v>
      </c>
      <c r="E5" s="17">
        <f>Seen!E4/$E$4*100</f>
        <v>22.448979591836736</v>
      </c>
      <c r="F5" s="17">
        <f>Seen!F4/$F$4*100</f>
        <v>0</v>
      </c>
      <c r="G5" s="17">
        <f>Seen!G4/$G$4*100</f>
        <v>0</v>
      </c>
      <c r="H5" s="17">
        <f>Seen!H4/$H$4*100</f>
        <v>10.714285714285714</v>
      </c>
      <c r="I5" s="49">
        <f>+Seen!I4/Density!$I$4*100</f>
        <v>11.987381703470032</v>
      </c>
    </row>
    <row r="6" spans="1:9" ht="12.75">
      <c r="A6" s="33" t="s">
        <v>1</v>
      </c>
      <c r="B6" s="19">
        <f>Seen!B5/$B$4*100</f>
        <v>0</v>
      </c>
      <c r="C6" s="19">
        <f>Seen!C5/$C$4*100</f>
        <v>0</v>
      </c>
      <c r="D6" s="19">
        <f>Seen!D5/$D$4*100</f>
        <v>0</v>
      </c>
      <c r="E6" s="19">
        <f>Seen!E5/$E$4*100</f>
        <v>0</v>
      </c>
      <c r="F6" s="19">
        <f>Seen!F5/$F$4*100</f>
        <v>0</v>
      </c>
      <c r="G6" s="19">
        <f>Seen!G5/$G$4*100</f>
        <v>0</v>
      </c>
      <c r="H6" s="19">
        <f>Seen!H5/$H$4*100</f>
        <v>0</v>
      </c>
      <c r="I6" s="50">
        <f>+Seen!I5/Density!$I$4*100</f>
        <v>0</v>
      </c>
    </row>
    <row r="7" spans="1:9" ht="12.75">
      <c r="A7" s="33" t="s">
        <v>2</v>
      </c>
      <c r="B7" s="19">
        <f>Seen!B6/$B$4*100</f>
        <v>0</v>
      </c>
      <c r="C7" s="19">
        <f>Seen!C6/$C$4*100</f>
        <v>0</v>
      </c>
      <c r="D7" s="19">
        <f>Seen!D6/$D$4*100</f>
        <v>0</v>
      </c>
      <c r="E7" s="19">
        <f>Seen!E6/$E$4*100</f>
        <v>0</v>
      </c>
      <c r="F7" s="19">
        <f>Seen!F6/$F$4*100</f>
        <v>0</v>
      </c>
      <c r="G7" s="19">
        <f>Seen!G6/$G$4*100</f>
        <v>0</v>
      </c>
      <c r="H7" s="19">
        <f>Seen!H6/$H$4*100</f>
        <v>0</v>
      </c>
      <c r="I7" s="50">
        <f>+Seen!I6/Density!$I$4*100</f>
        <v>0</v>
      </c>
    </row>
    <row r="8" spans="1:9" ht="12.75">
      <c r="A8" s="33" t="s">
        <v>9</v>
      </c>
      <c r="B8" s="19">
        <f>Seen!B7/$B$4*100</f>
        <v>0</v>
      </c>
      <c r="C8" s="19">
        <f>Seen!C7/$C$4*100</f>
        <v>3.3333333333333335</v>
      </c>
      <c r="D8" s="19">
        <f>Seen!D7/$D$4*100</f>
        <v>0</v>
      </c>
      <c r="E8" s="19">
        <f>Seen!E7/$E$4*100</f>
        <v>0</v>
      </c>
      <c r="F8" s="19">
        <f>Seen!F7/$F$4*100</f>
        <v>24.324324324324326</v>
      </c>
      <c r="G8" s="19">
        <f>Seen!G7/$G$4*100</f>
        <v>7.317073170731707</v>
      </c>
      <c r="H8" s="19">
        <f>Seen!H7/$H$4*100</f>
        <v>7.142857142857142</v>
      </c>
      <c r="I8" s="50">
        <f>+Seen!I7/Density!$I$4*100</f>
        <v>5.047318611987381</v>
      </c>
    </row>
    <row r="9" spans="1:9" ht="12.75">
      <c r="A9" s="33" t="s">
        <v>3</v>
      </c>
      <c r="B9" s="19">
        <f>Seen!B8/$B$4*100</f>
        <v>2.127659574468085</v>
      </c>
      <c r="C9" s="19">
        <f>Seen!C8/$C$4*100</f>
        <v>33.33333333333333</v>
      </c>
      <c r="D9" s="19">
        <f>Seen!D8/$D$4*100</f>
        <v>67.27272727272727</v>
      </c>
      <c r="E9" s="19">
        <f>Seen!E8/$E$4*100</f>
        <v>2.0408163265306123</v>
      </c>
      <c r="F9" s="19">
        <f>Seen!F8/$F$4*100</f>
        <v>24.324324324324326</v>
      </c>
      <c r="G9" s="19">
        <f>Seen!G8/$G$4*100</f>
        <v>31.70731707317073</v>
      </c>
      <c r="H9" s="19">
        <f>Seen!H8/$H$4*100</f>
        <v>46.42857142857143</v>
      </c>
      <c r="I9" s="50">
        <f>+Seen!I8/Density!$I$4*100</f>
        <v>29.652996845425868</v>
      </c>
    </row>
    <row r="10" spans="1:9" ht="12.75">
      <c r="A10" s="33" t="s">
        <v>4</v>
      </c>
      <c r="B10" s="19">
        <f>Seen!B9/$B$4*100</f>
        <v>23.404255319148938</v>
      </c>
      <c r="C10" s="19">
        <f>Seen!C9/$C$4*100</f>
        <v>0</v>
      </c>
      <c r="D10" s="19">
        <f>Seen!D9/$D$4*100</f>
        <v>14.545454545454545</v>
      </c>
      <c r="E10" s="19">
        <f>Seen!E9/$E$4*100</f>
        <v>0</v>
      </c>
      <c r="F10" s="19">
        <f>Seen!F9/$F$4*100</f>
        <v>2.7027027027027026</v>
      </c>
      <c r="G10" s="19">
        <f>Seen!G9/$G$4*100</f>
        <v>78.04878048780488</v>
      </c>
      <c r="H10" s="19">
        <f>Seen!H9/$H$4*100</f>
        <v>0</v>
      </c>
      <c r="I10" s="50">
        <f>+Seen!I9/Density!$I$4*100</f>
        <v>16.40378548895899</v>
      </c>
    </row>
    <row r="11" spans="1:9" ht="12.75">
      <c r="A11" s="33" t="s">
        <v>5</v>
      </c>
      <c r="B11" s="19">
        <f>Seen!B10/$B$4*100</f>
        <v>178.72340425531914</v>
      </c>
      <c r="C11" s="19">
        <f>Seen!C10/$C$4*100</f>
        <v>35</v>
      </c>
      <c r="D11" s="19">
        <f>Seen!D10/$D$4*100</f>
        <v>287.27272727272725</v>
      </c>
      <c r="E11" s="19">
        <f>Seen!E10/$E$4*100</f>
        <v>281.6326530612245</v>
      </c>
      <c r="F11" s="19">
        <f>Seen!F10/$F$4*100</f>
        <v>78.37837837837837</v>
      </c>
      <c r="G11" s="19">
        <f>Seen!G10/$G$4*100</f>
        <v>68.29268292682927</v>
      </c>
      <c r="H11" s="19">
        <f>Seen!H10/$H$4*100</f>
        <v>0</v>
      </c>
      <c r="I11" s="50">
        <f>+Seen!I10/Density!$I$4*100</f>
        <v>144.4794952681388</v>
      </c>
    </row>
    <row r="12" spans="1:9" ht="12.75">
      <c r="A12" s="33" t="s">
        <v>6</v>
      </c>
      <c r="B12" s="19">
        <f>Seen!B11/$B$4*100</f>
        <v>4.25531914893617</v>
      </c>
      <c r="C12" s="19">
        <f>Seen!C11/$C$4*100</f>
        <v>1.6666666666666667</v>
      </c>
      <c r="D12" s="19">
        <f>Seen!D11/$D$4*100</f>
        <v>1.8181818181818181</v>
      </c>
      <c r="E12" s="19">
        <f>Seen!E11/$E$4*100</f>
        <v>22.448979591836736</v>
      </c>
      <c r="F12" s="19">
        <f>Seen!F11/$F$4*100</f>
        <v>2.7027027027027026</v>
      </c>
      <c r="G12" s="19">
        <f>Seen!G11/$G$4*100</f>
        <v>4.878048780487805</v>
      </c>
      <c r="H12" s="19">
        <f>Seen!H11/$H$4*100</f>
        <v>7.142857142857142</v>
      </c>
      <c r="I12" s="50">
        <f>+Seen!I11/Density!$I$4*100</f>
        <v>6.309148264984227</v>
      </c>
    </row>
    <row r="13" spans="1:9" ht="12.75">
      <c r="A13" s="33" t="s">
        <v>7</v>
      </c>
      <c r="B13" s="19">
        <f>Seen!B12/$B$4*100</f>
        <v>0</v>
      </c>
      <c r="C13" s="19">
        <f>Seen!C12/$C$4*100</f>
        <v>0</v>
      </c>
      <c r="D13" s="19">
        <f>Seen!D12/$D$4*100</f>
        <v>0</v>
      </c>
      <c r="E13" s="19">
        <f>Seen!E12/$E$4*100</f>
        <v>0</v>
      </c>
      <c r="F13" s="19">
        <f>Seen!F12/$F$4*100</f>
        <v>10.81081081081081</v>
      </c>
      <c r="G13" s="19">
        <f>Seen!G12/$G$4*100</f>
        <v>14.634146341463413</v>
      </c>
      <c r="H13" s="19">
        <f>Seen!H12/$H$4*100</f>
        <v>0</v>
      </c>
      <c r="I13" s="50">
        <f>+Seen!I12/Density!$I$4*100</f>
        <v>3.1545741324921135</v>
      </c>
    </row>
    <row r="14" spans="1:9" ht="13.5" thickBot="1">
      <c r="A14" s="34" t="s">
        <v>22</v>
      </c>
      <c r="B14" s="21">
        <f>Seen!B13/$B$4*100</f>
        <v>0</v>
      </c>
      <c r="C14" s="21">
        <f>Seen!C13/$C$4*100</f>
        <v>0</v>
      </c>
      <c r="D14" s="21">
        <f>Seen!D13/$D$4*100</f>
        <v>0</v>
      </c>
      <c r="E14" s="21">
        <f>Seen!E13/$E$4*100</f>
        <v>0</v>
      </c>
      <c r="F14" s="21">
        <f>Seen!F13/$F$4*100</f>
        <v>0</v>
      </c>
      <c r="G14" s="21">
        <f>Seen!G13/$G$4*100</f>
        <v>0</v>
      </c>
      <c r="H14" s="21">
        <f>Seen!H13/$H$4*100</f>
        <v>10.714285714285714</v>
      </c>
      <c r="I14" s="51">
        <f>+Seen!I13/Density!$I$4*100</f>
        <v>0.9463722397476341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191" zoomScaleNormal="191" zoomScalePageLayoutView="0" workbookViewId="0" topLeftCell="A1">
      <selection activeCell="C11" sqref="C11"/>
    </sheetView>
  </sheetViews>
  <sheetFormatPr defaultColWidth="9.140625" defaultRowHeight="12.75"/>
  <cols>
    <col min="1" max="1" width="11.8515625" style="1" customWidth="1"/>
    <col min="2" max="8" width="7.140625" style="0" customWidth="1"/>
  </cols>
  <sheetData>
    <row r="1" ht="24" thickBot="1">
      <c r="A1" s="36" t="s">
        <v>17</v>
      </c>
    </row>
    <row r="2" spans="2:8" ht="16.5" thickBot="1">
      <c r="B2" s="61" t="s">
        <v>14</v>
      </c>
      <c r="C2" s="62"/>
      <c r="D2" s="62"/>
      <c r="E2" s="62"/>
      <c r="F2" s="62"/>
      <c r="G2" s="62"/>
      <c r="H2" s="63"/>
    </row>
    <row r="3" spans="2:9" s="2" customFormat="1" ht="16.5" thickBot="1">
      <c r="B3" s="29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1">
        <v>7</v>
      </c>
      <c r="I3" s="7" t="s">
        <v>8</v>
      </c>
    </row>
    <row r="4" spans="1:9" ht="12.75">
      <c r="A4" s="32" t="s">
        <v>0</v>
      </c>
      <c r="B4" s="13">
        <v>1</v>
      </c>
      <c r="C4" s="13"/>
      <c r="D4" s="13">
        <v>5</v>
      </c>
      <c r="E4" s="13">
        <v>3</v>
      </c>
      <c r="F4" s="13"/>
      <c r="G4" s="13"/>
      <c r="H4" s="13">
        <v>1</v>
      </c>
      <c r="I4" s="15">
        <f aca="true" t="shared" si="0" ref="I4:I13">SUM(B4:H4)</f>
        <v>10</v>
      </c>
    </row>
    <row r="5" spans="1:9" ht="12.75">
      <c r="A5" s="33" t="s">
        <v>1</v>
      </c>
      <c r="B5" s="3"/>
      <c r="C5" s="3"/>
      <c r="D5" s="3"/>
      <c r="E5" s="3"/>
      <c r="F5" s="3"/>
      <c r="G5" s="3"/>
      <c r="H5" s="3"/>
      <c r="I5" s="8">
        <f t="shared" si="0"/>
        <v>0</v>
      </c>
    </row>
    <row r="6" spans="1:9" ht="12.75">
      <c r="A6" s="33" t="s">
        <v>2</v>
      </c>
      <c r="B6" s="3"/>
      <c r="C6" s="3"/>
      <c r="D6" s="3"/>
      <c r="E6" s="3"/>
      <c r="F6" s="3"/>
      <c r="G6" s="3"/>
      <c r="H6" s="3"/>
      <c r="I6" s="8">
        <f t="shared" si="0"/>
        <v>0</v>
      </c>
    </row>
    <row r="7" spans="1:9" ht="12.75">
      <c r="A7" s="33" t="s">
        <v>9</v>
      </c>
      <c r="B7" s="3"/>
      <c r="C7" s="3">
        <v>1</v>
      </c>
      <c r="D7" s="3"/>
      <c r="E7" s="3"/>
      <c r="F7" s="3">
        <v>3</v>
      </c>
      <c r="G7" s="3">
        <v>1</v>
      </c>
      <c r="H7" s="3">
        <v>1</v>
      </c>
      <c r="I7" s="8">
        <f t="shared" si="0"/>
        <v>6</v>
      </c>
    </row>
    <row r="8" spans="1:9" ht="12.75">
      <c r="A8" s="33" t="s">
        <v>3</v>
      </c>
      <c r="B8" s="3">
        <v>1</v>
      </c>
      <c r="C8" s="3">
        <v>6</v>
      </c>
      <c r="D8" s="3">
        <v>8</v>
      </c>
      <c r="E8" s="37">
        <v>1</v>
      </c>
      <c r="F8" s="37">
        <v>3</v>
      </c>
      <c r="G8" s="37">
        <v>5</v>
      </c>
      <c r="H8" s="3">
        <v>7</v>
      </c>
      <c r="I8" s="8">
        <f t="shared" si="0"/>
        <v>31</v>
      </c>
    </row>
    <row r="9" spans="1:9" ht="12.75">
      <c r="A9" s="33" t="s">
        <v>4</v>
      </c>
      <c r="B9" s="3">
        <v>2</v>
      </c>
      <c r="C9" s="3"/>
      <c r="D9" s="3">
        <v>2</v>
      </c>
      <c r="E9" s="3"/>
      <c r="F9" s="3">
        <v>1</v>
      </c>
      <c r="G9" s="3">
        <v>3</v>
      </c>
      <c r="H9" s="3"/>
      <c r="I9" s="8">
        <f t="shared" si="0"/>
        <v>8</v>
      </c>
    </row>
    <row r="10" spans="1:9" ht="12.75">
      <c r="A10" s="33" t="s">
        <v>5</v>
      </c>
      <c r="B10" s="3">
        <v>23</v>
      </c>
      <c r="C10" s="3">
        <v>3</v>
      </c>
      <c r="D10" s="3">
        <v>29</v>
      </c>
      <c r="E10" s="37">
        <v>35</v>
      </c>
      <c r="F10" s="37">
        <v>3</v>
      </c>
      <c r="G10" s="37">
        <v>6</v>
      </c>
      <c r="H10" s="3"/>
      <c r="I10" s="8">
        <f t="shared" si="0"/>
        <v>99</v>
      </c>
    </row>
    <row r="11" spans="1:9" ht="12.75">
      <c r="A11" s="33" t="s">
        <v>6</v>
      </c>
      <c r="B11" s="3">
        <v>2</v>
      </c>
      <c r="C11" s="37">
        <v>1</v>
      </c>
      <c r="D11" s="37">
        <v>1</v>
      </c>
      <c r="E11" s="37">
        <v>9</v>
      </c>
      <c r="F11" s="37">
        <v>1</v>
      </c>
      <c r="G11" s="37">
        <v>1</v>
      </c>
      <c r="H11" s="3">
        <v>1</v>
      </c>
      <c r="I11" s="8">
        <f t="shared" si="0"/>
        <v>16</v>
      </c>
    </row>
    <row r="12" spans="1:9" ht="12.75">
      <c r="A12" s="33" t="s">
        <v>7</v>
      </c>
      <c r="B12" s="3"/>
      <c r="C12" s="3"/>
      <c r="D12" s="3"/>
      <c r="E12" s="3"/>
      <c r="F12" s="3">
        <v>1</v>
      </c>
      <c r="G12" s="3">
        <v>2</v>
      </c>
      <c r="H12" s="3"/>
      <c r="I12" s="8">
        <f t="shared" si="0"/>
        <v>3</v>
      </c>
    </row>
    <row r="13" spans="1:9" ht="13.5" thickBot="1">
      <c r="A13" s="34" t="s">
        <v>22</v>
      </c>
      <c r="B13" s="5"/>
      <c r="C13" s="5"/>
      <c r="D13" s="5"/>
      <c r="E13" s="5"/>
      <c r="F13" s="5"/>
      <c r="G13" s="5"/>
      <c r="H13" s="5">
        <v>3</v>
      </c>
      <c r="I13" s="9">
        <f t="shared" si="0"/>
        <v>3</v>
      </c>
    </row>
    <row r="14" spans="2:8" ht="12.75">
      <c r="B14">
        <f>SUM(B4:B13)</f>
        <v>29</v>
      </c>
      <c r="C14">
        <f aca="true" t="shared" si="1" ref="C14:H14">SUM(C4:C13)</f>
        <v>11</v>
      </c>
      <c r="D14">
        <f t="shared" si="1"/>
        <v>45</v>
      </c>
      <c r="E14">
        <f t="shared" si="1"/>
        <v>48</v>
      </c>
      <c r="F14">
        <f t="shared" si="1"/>
        <v>12</v>
      </c>
      <c r="G14">
        <f t="shared" si="1"/>
        <v>18</v>
      </c>
      <c r="H14">
        <f t="shared" si="1"/>
        <v>13</v>
      </c>
    </row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gcpark</cp:lastModifiedBy>
  <cp:lastPrinted>2003-08-24T18:20:11Z</cp:lastPrinted>
  <dcterms:created xsi:type="dcterms:W3CDTF">2003-08-24T12:11:39Z</dcterms:created>
  <dcterms:modified xsi:type="dcterms:W3CDTF">2013-09-21T09:45:51Z</dcterms:modified>
  <cp:category/>
  <cp:version/>
  <cp:contentType/>
  <cp:contentStatus/>
</cp:coreProperties>
</file>